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'Лист1'!$A$1:$J$60</definedName>
  </definedNames>
  <calcPr fullCalcOnLoad="1"/>
</workbook>
</file>

<file path=xl/sharedStrings.xml><?xml version="1.0" encoding="utf-8"?>
<sst xmlns="http://schemas.openxmlformats.org/spreadsheetml/2006/main" count="72" uniqueCount="41">
  <si>
    <t>Единица</t>
  </si>
  <si>
    <t>измерения</t>
  </si>
  <si>
    <t>отчет</t>
  </si>
  <si>
    <t>Цена на нефть сорта "Urals"</t>
  </si>
  <si>
    <t>долл. США</t>
  </si>
  <si>
    <t xml:space="preserve"> за баррель</t>
  </si>
  <si>
    <t>Среднеконтрактная цена</t>
  </si>
  <si>
    <t>тыс. человек</t>
  </si>
  <si>
    <t>млн.руб.</t>
  </si>
  <si>
    <r>
      <t xml:space="preserve">Инвестиции в основной капитал </t>
    </r>
    <r>
      <rPr>
        <sz val="12"/>
        <rFont val="Times New Roman Cyr"/>
        <family val="1"/>
      </rPr>
      <t xml:space="preserve">за счет всех источников финансирования </t>
    </r>
  </si>
  <si>
    <t>Индекс  потребительских цен</t>
  </si>
  <si>
    <t>Оборот розничной торговли</t>
  </si>
  <si>
    <t xml:space="preserve"> Объем платных услуг населению</t>
  </si>
  <si>
    <t>руб.</t>
  </si>
  <si>
    <t>оценка</t>
  </si>
  <si>
    <t>прогноз</t>
  </si>
  <si>
    <t xml:space="preserve">Макроэкономические показатели </t>
  </si>
  <si>
    <t xml:space="preserve">        на конец года</t>
  </si>
  <si>
    <t xml:space="preserve">        в среднем за год</t>
  </si>
  <si>
    <t xml:space="preserve">        индекс промышленного производства</t>
  </si>
  <si>
    <t xml:space="preserve">        индекс-дефлятор </t>
  </si>
  <si>
    <t xml:space="preserve">        индекс-дефлятор</t>
  </si>
  <si>
    <t>% к декабрю пред. года</t>
  </si>
  <si>
    <t>% к пред. году</t>
  </si>
  <si>
    <t>% к пред.году</t>
  </si>
  <si>
    <r>
      <t xml:space="preserve">Численность зарегистрированных безработных </t>
    </r>
    <r>
      <rPr>
        <sz val="12"/>
        <rFont val="Times New Roman Cyr"/>
        <family val="0"/>
      </rPr>
      <t>(на конец года)</t>
    </r>
  </si>
  <si>
    <r>
      <t xml:space="preserve">Объем работ, </t>
    </r>
    <r>
      <rPr>
        <sz val="12"/>
        <rFont val="Times New Roman Cyr"/>
        <family val="0"/>
      </rPr>
      <t>выполненных по виду деятельности</t>
    </r>
    <r>
      <rPr>
        <b/>
        <sz val="12"/>
        <rFont val="Times New Roman Cyr"/>
        <family val="0"/>
      </rPr>
      <t xml:space="preserve"> "Строительство"</t>
    </r>
  </si>
  <si>
    <r>
      <t xml:space="preserve">Среднемесячная номинальная начисленная заработная плата </t>
    </r>
    <r>
      <rPr>
        <sz val="12"/>
        <rFont val="Times New Roman Cyr"/>
        <family val="0"/>
      </rPr>
      <t>работников</t>
    </r>
  </si>
  <si>
    <t xml:space="preserve">        объем</t>
  </si>
  <si>
    <t xml:space="preserve">        темп </t>
  </si>
  <si>
    <t xml:space="preserve">        темп</t>
  </si>
  <si>
    <t>факт</t>
  </si>
  <si>
    <t xml:space="preserve">                ПРИЛОЖЕНИЕ  №1</t>
  </si>
  <si>
    <r>
      <t xml:space="preserve">Численность постоянного населения                </t>
    </r>
    <r>
      <rPr>
        <sz val="12"/>
        <rFont val="Times New Roman Cyr"/>
        <family val="1"/>
      </rPr>
      <t xml:space="preserve">(среднегодовая)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              </t>
    </r>
    <r>
      <rPr>
        <b/>
        <sz val="12"/>
        <rFont val="Times New Roman Cyr"/>
        <family val="1"/>
      </rPr>
      <t xml:space="preserve">                            </t>
    </r>
  </si>
  <si>
    <t>Показатель</t>
  </si>
  <si>
    <r>
      <t xml:space="preserve">Объем отгруженных товаров собственного производства </t>
    </r>
    <r>
      <rPr>
        <sz val="12"/>
        <rFont val="Times New Roman Cyr"/>
        <family val="0"/>
      </rPr>
      <t xml:space="preserve">(работ, услуг) предприятиями промышленности </t>
    </r>
  </si>
  <si>
    <t xml:space="preserve"> </t>
  </si>
  <si>
    <t>Основные показатели прогноза</t>
  </si>
  <si>
    <t>социально-экономического развития городского округа "город Дербент" на 2019 год и плановый период 2020 и 2021 годов</t>
  </si>
  <si>
    <t>к 2017, %</t>
  </si>
  <si>
    <r>
      <rPr>
        <b/>
        <sz val="14"/>
        <rFont val="Times New Roman Cyr"/>
        <family val="0"/>
      </rPr>
      <t xml:space="preserve">Примечание: </t>
    </r>
    <r>
      <rPr>
        <sz val="14"/>
        <rFont val="Times New Roman Cyr"/>
        <family val="0"/>
      </rPr>
      <t>Прогнозные показатели социально-экономического развития ГО "город Дербент" могут быть пересмотрены в случае уточнения соответствующих показателей по Республике Дагестан Министерством экономики и территориального развития РД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</si>
</sst>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"/>
    <numFmt numFmtId="187" formatCode="0.00000"/>
    <numFmt numFmtId="188" formatCode="0.0000"/>
    <numFmt numFmtId="189" formatCode="0.000000"/>
    <numFmt numFmtId="190" formatCode="0.0000000"/>
    <numFmt numFmtId="191" formatCode="[$€-2]\ ###,000_);[Red]\([$€-2]\ ###,000\)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</numFmts>
  <fonts count="67">
    <font>
      <sz val="10"/>
      <name val="Arial Cyr"/>
      <family val="0"/>
    </font>
    <font>
      <b/>
      <sz val="12"/>
      <name val="Arial Cyr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8"/>
      <name val="Arial Cyr"/>
      <family val="0"/>
    </font>
    <font>
      <b/>
      <sz val="22"/>
      <name val="Times New Roman Cyr"/>
      <family val="1"/>
    </font>
    <font>
      <sz val="8"/>
      <name val="Arial Cyr"/>
      <family val="0"/>
    </font>
    <font>
      <b/>
      <sz val="16"/>
      <name val="Times New Roman Cyr"/>
      <family val="1"/>
    </font>
    <font>
      <sz val="14"/>
      <name val="Times New Roman Cyr"/>
      <family val="1"/>
    </font>
    <font>
      <b/>
      <sz val="10"/>
      <color indexed="8"/>
      <name val="Times New Roman"/>
      <family val="1"/>
    </font>
    <font>
      <b/>
      <sz val="24"/>
      <name val="Times New Roman Cyr"/>
      <family val="1"/>
    </font>
    <font>
      <sz val="24"/>
      <name val="Arial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 Cyr"/>
      <family val="1"/>
    </font>
    <font>
      <sz val="10"/>
      <color indexed="10"/>
      <name val="Arial Cyr"/>
      <family val="0"/>
    </font>
    <font>
      <b/>
      <sz val="14"/>
      <color indexed="8"/>
      <name val="Times New Roman Cyr"/>
      <family val="0"/>
    </font>
    <font>
      <b/>
      <sz val="14"/>
      <color indexed="8"/>
      <name val="Times New Roman"/>
      <family val="1"/>
    </font>
    <font>
      <sz val="14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17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72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Continuous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Fill="1" applyAlignment="1">
      <alignment horizontal="centerContinuous" vertical="center"/>
    </xf>
    <xf numFmtId="0" fontId="10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172" fontId="27" fillId="0" borderId="0" xfId="0" applyNumberFormat="1" applyFont="1" applyFill="1" applyAlignment="1">
      <alignment horizontal="center"/>
    </xf>
    <xf numFmtId="172" fontId="31" fillId="0" borderId="0" xfId="0" applyNumberFormat="1" applyFont="1" applyFill="1" applyAlignment="1">
      <alignment horizontal="center"/>
    </xf>
    <xf numFmtId="172" fontId="31" fillId="0" borderId="0" xfId="0" applyNumberFormat="1" applyFont="1" applyAlignment="1">
      <alignment horizontal="center"/>
    </xf>
    <xf numFmtId="172" fontId="25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21" fillId="0" borderId="0" xfId="60" applyNumberFormat="1" applyFont="1" applyFill="1" applyAlignment="1">
      <alignment horizontal="centerContinuous" vertical="center"/>
    </xf>
    <xf numFmtId="0" fontId="4" fillId="0" borderId="0" xfId="60" applyNumberFormat="1" applyFont="1" applyFill="1" applyAlignment="1">
      <alignment horizontal="centerContinuous" vertical="center"/>
    </xf>
    <xf numFmtId="0" fontId="4" fillId="0" borderId="0" xfId="60" applyNumberFormat="1" applyFont="1" applyFill="1" applyBorder="1" applyAlignment="1">
      <alignment horizontal="center" vertical="center"/>
    </xf>
    <xf numFmtId="0" fontId="0" fillId="0" borderId="0" xfId="60" applyNumberFormat="1" applyFont="1" applyFill="1" applyAlignment="1">
      <alignment/>
    </xf>
    <xf numFmtId="0" fontId="4" fillId="0" borderId="0" xfId="6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26" fillId="0" borderId="0" xfId="60" applyNumberFormat="1" applyFont="1" applyFill="1" applyAlignment="1">
      <alignment horizontal="center"/>
    </xf>
    <xf numFmtId="2" fontId="26" fillId="34" borderId="0" xfId="0" applyNumberFormat="1" applyFont="1" applyFill="1" applyAlignment="1">
      <alignment horizontal="center"/>
    </xf>
    <xf numFmtId="2" fontId="28" fillId="0" borderId="0" xfId="6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/>
    </xf>
    <xf numFmtId="2" fontId="29" fillId="0" borderId="0" xfId="60" applyNumberFormat="1" applyFont="1" applyAlignment="1">
      <alignment/>
    </xf>
    <xf numFmtId="2" fontId="29" fillId="34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0" borderId="0" xfId="6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vertical="top"/>
    </xf>
    <xf numFmtId="172" fontId="29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30" fillId="0" borderId="16" xfId="60" applyNumberFormat="1" applyFont="1" applyFill="1" applyBorder="1" applyAlignment="1">
      <alignment horizontal="center"/>
    </xf>
    <xf numFmtId="1" fontId="30" fillId="34" borderId="16" xfId="0" applyNumberFormat="1" applyFont="1" applyFill="1" applyBorder="1" applyAlignment="1">
      <alignment horizontal="center"/>
    </xf>
    <xf numFmtId="172" fontId="31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6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172" fontId="4" fillId="0" borderId="16" xfId="0" applyNumberFormat="1" applyFont="1" applyFill="1" applyBorder="1" applyAlignment="1">
      <alignment horizontal="center"/>
    </xf>
    <xf numFmtId="172" fontId="19" fillId="0" borderId="16" xfId="0" applyNumberFormat="1" applyFont="1" applyFill="1" applyBorder="1" applyAlignment="1">
      <alignment horizontal="center"/>
    </xf>
    <xf numFmtId="172" fontId="19" fillId="19" borderId="16" xfId="0" applyNumberFormat="1" applyFont="1" applyFill="1" applyBorder="1" applyAlignment="1">
      <alignment horizontal="center"/>
    </xf>
    <xf numFmtId="172" fontId="25" fillId="0" borderId="16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72" fontId="2" fillId="19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vertical="center" wrapText="1"/>
    </xf>
    <xf numFmtId="173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30" fillId="0" borderId="16" xfId="60" applyNumberFormat="1" applyFont="1" applyFill="1" applyBorder="1" applyAlignment="1">
      <alignment horizontal="center"/>
    </xf>
    <xf numFmtId="2" fontId="30" fillId="34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172" fontId="32" fillId="0" borderId="16" xfId="60" applyNumberFormat="1" applyFont="1" applyFill="1" applyBorder="1" applyAlignment="1">
      <alignment horizontal="center"/>
    </xf>
    <xf numFmtId="172" fontId="32" fillId="34" borderId="16" xfId="0" applyNumberFormat="1" applyFont="1" applyFill="1" applyBorder="1" applyAlignment="1">
      <alignment horizontal="center"/>
    </xf>
    <xf numFmtId="172" fontId="19" fillId="0" borderId="16" xfId="0" applyNumberFormat="1" applyFont="1" applyFill="1" applyBorder="1" applyAlignment="1">
      <alignment horizontal="center"/>
    </xf>
    <xf numFmtId="172" fontId="19" fillId="19" borderId="16" xfId="0" applyNumberFormat="1" applyFont="1" applyFill="1" applyBorder="1" applyAlignment="1">
      <alignment horizontal="center"/>
    </xf>
    <xf numFmtId="172" fontId="31" fillId="0" borderId="16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72" fontId="32" fillId="0" borderId="16" xfId="60" applyNumberFormat="1" applyFont="1" applyFill="1" applyBorder="1" applyAlignment="1">
      <alignment horizontal="center"/>
    </xf>
    <xf numFmtId="172" fontId="24" fillId="19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/>
    </xf>
    <xf numFmtId="0" fontId="3" fillId="0" borderId="21" xfId="60" applyNumberFormat="1" applyFont="1" applyFill="1" applyBorder="1" applyAlignment="1">
      <alignment horizontal="center" vertical="center"/>
    </xf>
    <xf numFmtId="0" fontId="3" fillId="0" borderId="21" xfId="60" applyNumberFormat="1" applyFont="1" applyFill="1" applyBorder="1" applyAlignment="1">
      <alignment horizontal="center" vertical="top" wrapText="1"/>
    </xf>
    <xf numFmtId="1" fontId="32" fillId="0" borderId="16" xfId="6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0" fillId="0" borderId="0" xfId="0" applyFont="1" applyAlignment="1">
      <alignment horizont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tabSelected="1" zoomScale="85" zoomScaleNormal="85" zoomScalePageLayoutView="0" workbookViewId="0" topLeftCell="A1">
      <selection activeCell="M56" sqref="M56"/>
    </sheetView>
  </sheetViews>
  <sheetFormatPr defaultColWidth="9.125" defaultRowHeight="12.75"/>
  <cols>
    <col min="1" max="1" width="47.00390625" style="1" customWidth="1"/>
    <col min="2" max="2" width="18.625" style="2" customWidth="1"/>
    <col min="3" max="3" width="1.875" style="1" hidden="1" customWidth="1"/>
    <col min="4" max="4" width="14.625" style="1" customWidth="1"/>
    <col min="5" max="5" width="13.875" style="50" bestFit="1" customWidth="1"/>
    <col min="6" max="6" width="12.50390625" style="50" customWidth="1"/>
    <col min="7" max="7" width="11.125" style="1" bestFit="1" customWidth="1"/>
    <col min="8" max="8" width="16.625" style="1" customWidth="1"/>
    <col min="9" max="9" width="12.50390625" style="1" customWidth="1"/>
    <col min="10" max="10" width="11.125" style="23" bestFit="1" customWidth="1"/>
    <col min="11" max="16384" width="9.125" style="1" customWidth="1"/>
  </cols>
  <sheetData>
    <row r="1" spans="5:10" ht="23.25" customHeight="1">
      <c r="E1" s="46"/>
      <c r="F1" s="46"/>
      <c r="H1" s="35" t="s">
        <v>32</v>
      </c>
      <c r="I1" s="27"/>
      <c r="J1" s="27"/>
    </row>
    <row r="2" spans="5:10" ht="21" customHeight="1">
      <c r="E2" s="46"/>
      <c r="F2" s="46"/>
      <c r="H2" s="117"/>
      <c r="I2" s="117"/>
      <c r="J2" s="117"/>
    </row>
    <row r="3" spans="1:10" ht="24.75" customHeight="1">
      <c r="A3" s="34" t="s">
        <v>37</v>
      </c>
      <c r="B3" s="31"/>
      <c r="C3" s="31"/>
      <c r="D3" s="31"/>
      <c r="E3" s="47"/>
      <c r="F3" s="47"/>
      <c r="G3" s="36"/>
      <c r="H3" s="36"/>
      <c r="I3" s="28"/>
      <c r="J3" s="29"/>
    </row>
    <row r="4" spans="1:11" ht="19.5" customHeight="1">
      <c r="A4" s="124" t="s">
        <v>38</v>
      </c>
      <c r="B4" s="124"/>
      <c r="C4" s="124"/>
      <c r="D4" s="124"/>
      <c r="E4" s="124"/>
      <c r="F4" s="124"/>
      <c r="G4" s="124"/>
      <c r="H4" s="124"/>
      <c r="I4" s="124"/>
      <c r="J4" s="124"/>
      <c r="K4" s="116"/>
    </row>
    <row r="5" spans="1:6" ht="20.25" customHeight="1" thickBot="1">
      <c r="A5" s="3"/>
      <c r="B5" s="3"/>
      <c r="C5" s="3"/>
      <c r="D5" s="3"/>
      <c r="E5" s="48"/>
      <c r="F5" s="48"/>
    </row>
    <row r="6" spans="1:10" ht="23.25" customHeight="1" thickBot="1">
      <c r="A6" s="122" t="s">
        <v>34</v>
      </c>
      <c r="B6" s="80" t="s">
        <v>0</v>
      </c>
      <c r="C6" s="82">
        <v>1999</v>
      </c>
      <c r="D6" s="83">
        <v>2016</v>
      </c>
      <c r="E6" s="84">
        <v>2017</v>
      </c>
      <c r="F6" s="113">
        <v>2018</v>
      </c>
      <c r="G6" s="71">
        <v>2019</v>
      </c>
      <c r="H6" s="72">
        <v>2020</v>
      </c>
      <c r="I6" s="73">
        <v>2021</v>
      </c>
      <c r="J6" s="37">
        <v>2021</v>
      </c>
    </row>
    <row r="7" spans="1:10" ht="19.5" customHeight="1" thickBot="1">
      <c r="A7" s="123"/>
      <c r="B7" s="81" t="s">
        <v>1</v>
      </c>
      <c r="C7" s="44" t="s">
        <v>2</v>
      </c>
      <c r="D7" s="85" t="s">
        <v>31</v>
      </c>
      <c r="E7" s="85" t="s">
        <v>31</v>
      </c>
      <c r="F7" s="114" t="s">
        <v>14</v>
      </c>
      <c r="G7" s="118" t="s">
        <v>15</v>
      </c>
      <c r="H7" s="119"/>
      <c r="I7" s="120"/>
      <c r="J7" s="38" t="s">
        <v>39</v>
      </c>
    </row>
    <row r="8" spans="1:6" ht="17.25" customHeight="1">
      <c r="A8" s="4"/>
      <c r="B8" s="5"/>
      <c r="C8" s="6"/>
      <c r="D8" s="6"/>
      <c r="E8" s="49"/>
      <c r="F8" s="49"/>
    </row>
    <row r="9" spans="1:6" ht="12.75" customHeight="1" hidden="1">
      <c r="A9" s="4"/>
      <c r="B9" s="5"/>
      <c r="C9" s="6"/>
      <c r="D9" s="6"/>
      <c r="E9" s="49"/>
      <c r="F9" s="49"/>
    </row>
    <row r="10" spans="1:6" ht="15.75" customHeight="1" hidden="1">
      <c r="A10" s="8" t="s">
        <v>3</v>
      </c>
      <c r="B10" s="9" t="s">
        <v>4</v>
      </c>
      <c r="C10" s="6"/>
      <c r="D10" s="6"/>
      <c r="E10" s="49"/>
      <c r="F10" s="49"/>
    </row>
    <row r="11" spans="1:6" ht="15.75" customHeight="1" hidden="1">
      <c r="A11" s="4"/>
      <c r="B11" s="9" t="s">
        <v>5</v>
      </c>
      <c r="C11" s="6"/>
      <c r="D11" s="6"/>
      <c r="E11" s="49"/>
      <c r="F11" s="49"/>
    </row>
    <row r="12" spans="1:6" ht="21.75" customHeight="1" hidden="1">
      <c r="A12" s="8" t="s">
        <v>6</v>
      </c>
      <c r="B12" s="9" t="s">
        <v>4</v>
      </c>
      <c r="C12" s="6"/>
      <c r="D12" s="6"/>
      <c r="E12" s="49"/>
      <c r="F12" s="49"/>
    </row>
    <row r="13" spans="1:10" ht="21" customHeight="1">
      <c r="A13" s="121" t="s">
        <v>16</v>
      </c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1" ht="31.5" customHeight="1">
      <c r="A14" s="74" t="s">
        <v>33</v>
      </c>
      <c r="B14" s="75" t="s">
        <v>7</v>
      </c>
      <c r="C14" s="75">
        <v>145.9</v>
      </c>
      <c r="D14" s="76">
        <v>123162</v>
      </c>
      <c r="E14" s="115">
        <v>123720</v>
      </c>
      <c r="F14" s="77">
        <v>124400</v>
      </c>
      <c r="G14" s="78">
        <f>F14*1.0055</f>
        <v>125084.20000000001</v>
      </c>
      <c r="H14" s="78">
        <f>G14*1.0055</f>
        <v>125772.16310000002</v>
      </c>
      <c r="I14" s="78">
        <f>H14*1.0055</f>
        <v>126463.90999705002</v>
      </c>
      <c r="J14" s="79">
        <f>I14/E14*100</f>
        <v>102.21783866557553</v>
      </c>
      <c r="K14" s="26"/>
    </row>
    <row r="15" spans="1:11" ht="16.5" customHeight="1">
      <c r="A15" s="12"/>
      <c r="B15" s="9"/>
      <c r="C15" s="9"/>
      <c r="D15" s="52"/>
      <c r="E15" s="53"/>
      <c r="F15" s="53"/>
      <c r="G15" s="60"/>
      <c r="H15" s="60"/>
      <c r="I15" s="60"/>
      <c r="J15" s="39"/>
      <c r="K15" s="26"/>
    </row>
    <row r="16" spans="1:11" ht="18" customHeight="1">
      <c r="A16" s="17" t="s">
        <v>10</v>
      </c>
      <c r="B16" s="1"/>
      <c r="C16" s="9">
        <v>136.5</v>
      </c>
      <c r="D16" s="52"/>
      <c r="E16" s="55"/>
      <c r="F16" s="55"/>
      <c r="G16" s="60"/>
      <c r="H16" s="60"/>
      <c r="I16" s="60"/>
      <c r="J16" s="39"/>
      <c r="K16" s="26"/>
    </row>
    <row r="17" spans="1:11" ht="29.25" customHeight="1">
      <c r="A17" s="86" t="s">
        <v>17</v>
      </c>
      <c r="B17" s="87" t="s">
        <v>22</v>
      </c>
      <c r="C17" s="75"/>
      <c r="D17" s="88">
        <v>104.4</v>
      </c>
      <c r="E17" s="89">
        <v>101.1</v>
      </c>
      <c r="F17" s="89">
        <v>101.9</v>
      </c>
      <c r="G17" s="90">
        <v>103.1</v>
      </c>
      <c r="H17" s="90">
        <v>102.9</v>
      </c>
      <c r="I17" s="90">
        <v>103.4</v>
      </c>
      <c r="J17" s="91">
        <f>(F17*G17*H17*I17)/1000000</f>
        <v>111.78119877540001</v>
      </c>
      <c r="K17" s="26"/>
    </row>
    <row r="18" spans="1:11" ht="18.75" customHeight="1">
      <c r="A18" s="86" t="s">
        <v>18</v>
      </c>
      <c r="B18" s="87" t="s">
        <v>23</v>
      </c>
      <c r="C18" s="75"/>
      <c r="D18" s="88">
        <v>106.2</v>
      </c>
      <c r="E18" s="92">
        <v>103</v>
      </c>
      <c r="F18" s="92">
        <v>101.5</v>
      </c>
      <c r="G18" s="93">
        <v>102.3</v>
      </c>
      <c r="H18" s="93">
        <v>103</v>
      </c>
      <c r="I18" s="93">
        <v>103.2</v>
      </c>
      <c r="J18" s="91">
        <f>(F18*G18*H18*I18)/1000000</f>
        <v>110.37192011999998</v>
      </c>
      <c r="K18" s="26"/>
    </row>
    <row r="19" spans="1:11" ht="18" customHeight="1">
      <c r="A19" s="15"/>
      <c r="B19" s="18"/>
      <c r="C19" s="9"/>
      <c r="D19" s="52"/>
      <c r="E19" s="55"/>
      <c r="F19" s="55"/>
      <c r="G19" s="60"/>
      <c r="H19" s="60"/>
      <c r="I19" s="60"/>
      <c r="J19" s="39"/>
      <c r="K19" s="26"/>
    </row>
    <row r="20" spans="1:11" ht="15.75" customHeight="1">
      <c r="A20" s="15"/>
      <c r="B20" s="10"/>
      <c r="C20" s="9"/>
      <c r="D20" s="52"/>
      <c r="E20" s="56"/>
      <c r="F20" s="56"/>
      <c r="G20" s="60"/>
      <c r="H20" s="60"/>
      <c r="I20" s="60"/>
      <c r="J20" s="39"/>
      <c r="K20" s="26"/>
    </row>
    <row r="21" spans="1:11" ht="46.5" customHeight="1">
      <c r="A21" s="8" t="s">
        <v>35</v>
      </c>
      <c r="B21" s="9"/>
      <c r="C21" s="14"/>
      <c r="D21" s="52"/>
      <c r="E21" s="53"/>
      <c r="F21" s="53"/>
      <c r="G21" s="54"/>
      <c r="H21" s="54"/>
      <c r="I21" s="54"/>
      <c r="J21" s="1"/>
      <c r="K21" s="26"/>
    </row>
    <row r="22" spans="1:11" ht="22.5" customHeight="1">
      <c r="A22" s="94" t="s">
        <v>28</v>
      </c>
      <c r="B22" s="75" t="s">
        <v>8</v>
      </c>
      <c r="C22" s="95">
        <v>3150.2</v>
      </c>
      <c r="D22" s="96">
        <v>4367.88</v>
      </c>
      <c r="E22" s="97">
        <v>4129.284</v>
      </c>
      <c r="F22" s="97">
        <f>E22*1.045</f>
        <v>4315.101779999999</v>
      </c>
      <c r="G22" s="98">
        <f>F22*1.06</f>
        <v>4574.007886799999</v>
      </c>
      <c r="H22" s="98">
        <f>G22*1.061</f>
        <v>4853.022367894799</v>
      </c>
      <c r="I22" s="98">
        <f>H22*1.066</f>
        <v>5173.321844175855</v>
      </c>
      <c r="J22" s="1"/>
      <c r="K22" s="26"/>
    </row>
    <row r="23" spans="1:11" ht="21.75" customHeight="1">
      <c r="A23" s="99" t="s">
        <v>19</v>
      </c>
      <c r="B23" s="100" t="s">
        <v>24</v>
      </c>
      <c r="C23" s="75">
        <v>111</v>
      </c>
      <c r="D23" s="96"/>
      <c r="E23" s="101">
        <v>94.3</v>
      </c>
      <c r="F23" s="101">
        <v>101</v>
      </c>
      <c r="G23" s="102">
        <v>101.5</v>
      </c>
      <c r="H23" s="102">
        <f>G23</f>
        <v>101.5</v>
      </c>
      <c r="I23" s="102">
        <f>H23</f>
        <v>101.5</v>
      </c>
      <c r="J23" s="105">
        <f>F23*G23*H23*I23/1000000</f>
        <v>105.613515875</v>
      </c>
      <c r="K23" s="26"/>
    </row>
    <row r="24" spans="1:12" ht="19.5" customHeight="1">
      <c r="A24" s="86" t="s">
        <v>20</v>
      </c>
      <c r="B24" s="100" t="s">
        <v>24</v>
      </c>
      <c r="C24" s="75"/>
      <c r="D24" s="96">
        <v>93</v>
      </c>
      <c r="E24" s="103">
        <v>100.2</v>
      </c>
      <c r="F24" s="103">
        <v>103.5</v>
      </c>
      <c r="G24" s="104">
        <v>104.5</v>
      </c>
      <c r="H24" s="104">
        <v>104.6</v>
      </c>
      <c r="I24" s="104">
        <v>105.1</v>
      </c>
      <c r="J24" s="41"/>
      <c r="K24" s="26"/>
      <c r="L24" s="70" t="s">
        <v>36</v>
      </c>
    </row>
    <row r="25" spans="1:11" ht="17.25" customHeight="1">
      <c r="A25" s="16"/>
      <c r="B25" s="10"/>
      <c r="C25" s="9"/>
      <c r="D25" s="52"/>
      <c r="E25" s="59"/>
      <c r="F25" s="59"/>
      <c r="G25" s="60"/>
      <c r="H25" s="60"/>
      <c r="I25" s="60"/>
      <c r="J25" s="41"/>
      <c r="K25" s="26"/>
    </row>
    <row r="26" spans="2:11" ht="15" customHeight="1">
      <c r="B26" s="10"/>
      <c r="C26" s="10"/>
      <c r="D26" s="61"/>
      <c r="E26" s="59"/>
      <c r="F26" s="59"/>
      <c r="G26" s="60"/>
      <c r="H26" s="60"/>
      <c r="I26" s="60"/>
      <c r="J26" s="41"/>
      <c r="K26" s="26"/>
    </row>
    <row r="27" spans="1:19" ht="31.5" customHeight="1">
      <c r="A27" s="17" t="s">
        <v>9</v>
      </c>
      <c r="B27" s="1"/>
      <c r="D27" s="62"/>
      <c r="E27" s="63"/>
      <c r="F27" s="63"/>
      <c r="G27" s="64"/>
      <c r="H27" s="64"/>
      <c r="I27" s="64"/>
      <c r="J27" s="41"/>
      <c r="K27" s="26"/>
      <c r="S27" s="45"/>
    </row>
    <row r="28" spans="1:11" ht="22.5" customHeight="1">
      <c r="A28" s="94" t="s">
        <v>28</v>
      </c>
      <c r="B28" s="75" t="s">
        <v>8</v>
      </c>
      <c r="C28" s="100">
        <v>670.4</v>
      </c>
      <c r="D28" s="106">
        <v>3815.9</v>
      </c>
      <c r="E28" s="97">
        <v>4402.84</v>
      </c>
      <c r="F28" s="97">
        <v>3380.65</v>
      </c>
      <c r="G28" s="98">
        <f>F28*1.065</f>
        <v>3600.39225</v>
      </c>
      <c r="H28" s="98">
        <f>G28*1.059</f>
        <v>3812.81539275</v>
      </c>
      <c r="I28" s="98">
        <f>H28*1.057</f>
        <v>4030.1458701367496</v>
      </c>
      <c r="J28" s="41"/>
      <c r="K28" s="26"/>
    </row>
    <row r="29" spans="1:11" ht="18" customHeight="1">
      <c r="A29" s="107" t="s">
        <v>29</v>
      </c>
      <c r="B29" s="100" t="s">
        <v>24</v>
      </c>
      <c r="C29" s="100">
        <v>105.3</v>
      </c>
      <c r="D29" s="106"/>
      <c r="E29" s="108">
        <v>111.1</v>
      </c>
      <c r="F29" s="108">
        <v>71.88</v>
      </c>
      <c r="G29" s="102">
        <v>101.5</v>
      </c>
      <c r="H29" s="102">
        <f>G29</f>
        <v>101.5</v>
      </c>
      <c r="I29" s="102">
        <f>H29</f>
        <v>101.5</v>
      </c>
      <c r="J29" s="105">
        <f>F29*G29*H29*I29/1000000</f>
        <v>75.163361595</v>
      </c>
      <c r="K29" s="26" t="s">
        <v>36</v>
      </c>
    </row>
    <row r="30" spans="1:11" ht="20.25" customHeight="1">
      <c r="A30" s="86" t="s">
        <v>20</v>
      </c>
      <c r="B30" s="100" t="s">
        <v>24</v>
      </c>
      <c r="C30" s="100"/>
      <c r="D30" s="106">
        <v>105.4</v>
      </c>
      <c r="E30" s="108">
        <v>104.2</v>
      </c>
      <c r="F30" s="108">
        <v>104.9</v>
      </c>
      <c r="G30" s="104">
        <v>105</v>
      </c>
      <c r="H30" s="104">
        <v>104.4</v>
      </c>
      <c r="I30" s="104">
        <v>104.2</v>
      </c>
      <c r="J30" s="40"/>
      <c r="K30" s="26"/>
    </row>
    <row r="31" spans="1:11" ht="15" customHeight="1">
      <c r="A31" s="15"/>
      <c r="B31" s="10"/>
      <c r="C31" s="10"/>
      <c r="D31" s="61"/>
      <c r="E31" s="56"/>
      <c r="F31" s="56"/>
      <c r="G31" s="57"/>
      <c r="H31" s="57"/>
      <c r="I31" s="57"/>
      <c r="J31" s="39"/>
      <c r="K31" s="26"/>
    </row>
    <row r="32" spans="1:11" ht="15" customHeight="1">
      <c r="A32" s="15"/>
      <c r="B32" s="10"/>
      <c r="C32" s="10"/>
      <c r="D32" s="61"/>
      <c r="E32" s="56"/>
      <c r="F32" s="56"/>
      <c r="G32" s="57"/>
      <c r="H32" s="57"/>
      <c r="I32" s="57"/>
      <c r="J32" s="39"/>
      <c r="K32" s="26"/>
    </row>
    <row r="33" spans="1:11" ht="33" customHeight="1">
      <c r="A33" s="25" t="s">
        <v>26</v>
      </c>
      <c r="B33" s="1"/>
      <c r="D33" s="62"/>
      <c r="E33" s="63"/>
      <c r="F33" s="63"/>
      <c r="G33" s="64"/>
      <c r="H33" s="64"/>
      <c r="I33" s="64"/>
      <c r="J33" s="69"/>
      <c r="K33" s="26"/>
    </row>
    <row r="34" spans="1:11" ht="21.75" customHeight="1">
      <c r="A34" s="94" t="s">
        <v>28</v>
      </c>
      <c r="B34" s="75" t="s">
        <v>8</v>
      </c>
      <c r="C34" s="100"/>
      <c r="D34" s="106">
        <v>3754.47</v>
      </c>
      <c r="E34" s="97">
        <v>3720.34</v>
      </c>
      <c r="F34" s="97">
        <v>2902.29</v>
      </c>
      <c r="G34" s="98">
        <f>F34*1.065</f>
        <v>3090.93885</v>
      </c>
      <c r="H34" s="98">
        <f>G34*1.063</f>
        <v>3285.6679975499997</v>
      </c>
      <c r="I34" s="98">
        <f>H34*1.06</f>
        <v>3482.808077403</v>
      </c>
      <c r="J34" s="39"/>
      <c r="K34" s="26"/>
    </row>
    <row r="35" spans="1:11" ht="19.5" customHeight="1">
      <c r="A35" s="107" t="s">
        <v>29</v>
      </c>
      <c r="B35" s="100" t="s">
        <v>24</v>
      </c>
      <c r="C35" s="100"/>
      <c r="D35" s="106"/>
      <c r="E35" s="108">
        <v>102</v>
      </c>
      <c r="F35" s="108">
        <v>74.2</v>
      </c>
      <c r="G35" s="102">
        <v>101.5</v>
      </c>
      <c r="H35" s="102">
        <f>G35</f>
        <v>101.5</v>
      </c>
      <c r="I35" s="102">
        <f>H35</f>
        <v>101.5</v>
      </c>
      <c r="J35" s="105">
        <f>F35*G35*H35*I35/1000000</f>
        <v>77.58933542500002</v>
      </c>
      <c r="K35" s="26"/>
    </row>
    <row r="36" spans="1:12" ht="21" customHeight="1">
      <c r="A36" s="86" t="s">
        <v>20</v>
      </c>
      <c r="B36" s="100" t="s">
        <v>24</v>
      </c>
      <c r="C36" s="100"/>
      <c r="D36" s="106">
        <v>103.5</v>
      </c>
      <c r="E36" s="89">
        <v>106</v>
      </c>
      <c r="F36" s="89">
        <v>105.2</v>
      </c>
      <c r="G36" s="90">
        <v>105</v>
      </c>
      <c r="H36" s="90">
        <v>104.8</v>
      </c>
      <c r="I36" s="109">
        <v>104.5</v>
      </c>
      <c r="J36" s="40"/>
      <c r="K36" s="26"/>
      <c r="L36" s="70" t="s">
        <v>36</v>
      </c>
    </row>
    <row r="37" spans="1:11" ht="21" customHeight="1">
      <c r="A37" s="15"/>
      <c r="B37" s="10"/>
      <c r="C37" s="10"/>
      <c r="D37" s="61"/>
      <c r="E37" s="56"/>
      <c r="F37" s="56"/>
      <c r="J37" s="40"/>
      <c r="K37" s="26"/>
    </row>
    <row r="38" spans="1:11" ht="15.75" customHeight="1">
      <c r="A38" s="7"/>
      <c r="B38" s="10"/>
      <c r="C38" s="10"/>
      <c r="D38" s="61"/>
      <c r="E38" s="59"/>
      <c r="F38" s="59"/>
      <c r="J38" s="39"/>
      <c r="K38" s="26"/>
    </row>
    <row r="39" spans="1:11" ht="19.5" customHeight="1">
      <c r="A39" s="13" t="s">
        <v>11</v>
      </c>
      <c r="B39" s="1"/>
      <c r="D39" s="62"/>
      <c r="E39" s="63"/>
      <c r="F39" s="63"/>
      <c r="G39" s="64"/>
      <c r="H39" s="64"/>
      <c r="I39" s="64"/>
      <c r="J39" s="69"/>
      <c r="K39" s="26"/>
    </row>
    <row r="40" spans="1:11" ht="16.5" customHeight="1">
      <c r="A40" s="94" t="s">
        <v>28</v>
      </c>
      <c r="B40" s="75" t="s">
        <v>8</v>
      </c>
      <c r="C40" s="75">
        <v>1722.8</v>
      </c>
      <c r="D40" s="96">
        <v>37088.93</v>
      </c>
      <c r="E40" s="97">
        <f>D40*1.076</f>
        <v>39907.68868</v>
      </c>
      <c r="F40" s="97">
        <v>41514.99</v>
      </c>
      <c r="G40" s="98">
        <f>F40*1.04</f>
        <v>43175.5896</v>
      </c>
      <c r="H40" s="98">
        <f>G40*1.047</f>
        <v>45204.842311199995</v>
      </c>
      <c r="I40" s="98">
        <f>H40*1.048</f>
        <v>47374.6747421376</v>
      </c>
      <c r="J40" s="39"/>
      <c r="K40" s="26"/>
    </row>
    <row r="41" spans="1:11" ht="17.25" customHeight="1">
      <c r="A41" s="107" t="s">
        <v>30</v>
      </c>
      <c r="B41" s="100" t="s">
        <v>24</v>
      </c>
      <c r="C41" s="100">
        <v>92.3</v>
      </c>
      <c r="D41" s="106"/>
      <c r="E41" s="103">
        <v>104.4</v>
      </c>
      <c r="F41" s="103">
        <v>100.8</v>
      </c>
      <c r="G41" s="102">
        <v>101.5</v>
      </c>
      <c r="H41" s="102">
        <f>G41</f>
        <v>101.5</v>
      </c>
      <c r="I41" s="102">
        <f>H41</f>
        <v>101.5</v>
      </c>
      <c r="J41" s="105">
        <f>F41*G41*H41*I41/1000000</f>
        <v>105.40438019999999</v>
      </c>
      <c r="K41" s="26" t="s">
        <v>36</v>
      </c>
    </row>
    <row r="42" spans="1:11" s="43" customFormat="1" ht="17.25" customHeight="1">
      <c r="A42" s="86" t="s">
        <v>20</v>
      </c>
      <c r="B42" s="100" t="s">
        <v>24</v>
      </c>
      <c r="C42" s="100"/>
      <c r="D42" s="106">
        <v>106.5</v>
      </c>
      <c r="E42" s="89">
        <v>103.1</v>
      </c>
      <c r="F42" s="89">
        <v>103.2</v>
      </c>
      <c r="G42" s="90">
        <v>102.5</v>
      </c>
      <c r="H42" s="90">
        <v>103.2</v>
      </c>
      <c r="I42" s="109">
        <v>103.3</v>
      </c>
      <c r="J42" s="42"/>
      <c r="K42" s="26"/>
    </row>
    <row r="43" spans="1:11" ht="11.25" customHeight="1">
      <c r="A43" s="15"/>
      <c r="B43" s="10"/>
      <c r="C43" s="10"/>
      <c r="D43" s="61"/>
      <c r="E43" s="58"/>
      <c r="F43" s="58"/>
      <c r="G43" s="65"/>
      <c r="H43" s="65"/>
      <c r="I43" s="65"/>
      <c r="J43" s="39"/>
      <c r="K43" s="26"/>
    </row>
    <row r="44" spans="1:11" ht="11.25" customHeight="1">
      <c r="A44" s="15"/>
      <c r="B44" s="10"/>
      <c r="C44" s="10"/>
      <c r="D44" s="61"/>
      <c r="E44" s="58"/>
      <c r="F44" s="58"/>
      <c r="G44" s="65"/>
      <c r="H44" s="65"/>
      <c r="I44" s="65"/>
      <c r="J44" s="39"/>
      <c r="K44" s="26"/>
    </row>
    <row r="45" spans="1:11" ht="17.25" customHeight="1">
      <c r="A45" s="8" t="s">
        <v>12</v>
      </c>
      <c r="B45" s="1"/>
      <c r="D45" s="62"/>
      <c r="E45" s="63"/>
      <c r="F45" s="63"/>
      <c r="G45" s="64"/>
      <c r="H45" s="64"/>
      <c r="I45" s="64"/>
      <c r="J45" s="69"/>
      <c r="K45" s="26"/>
    </row>
    <row r="46" spans="1:11" ht="16.5" customHeight="1">
      <c r="A46" s="94" t="s">
        <v>28</v>
      </c>
      <c r="B46" s="75" t="s">
        <v>8</v>
      </c>
      <c r="C46" s="75">
        <v>447.6</v>
      </c>
      <c r="D46" s="96">
        <v>3560.32</v>
      </c>
      <c r="E46" s="97">
        <f>D46*1.096</f>
        <v>3902.1107200000006</v>
      </c>
      <c r="F46" s="97">
        <v>4159.79</v>
      </c>
      <c r="G46" s="98">
        <f>F46*1.067</f>
        <v>4438.49593</v>
      </c>
      <c r="H46" s="98">
        <f>G46*1.057</f>
        <v>4691.490198009999</v>
      </c>
      <c r="I46" s="98">
        <f>H46*1.05</f>
        <v>4926.064707910499</v>
      </c>
      <c r="J46" s="39"/>
      <c r="K46" s="26"/>
    </row>
    <row r="47" spans="1:11" ht="15.75" customHeight="1">
      <c r="A47" s="99" t="s">
        <v>29</v>
      </c>
      <c r="B47" s="100" t="s">
        <v>24</v>
      </c>
      <c r="C47" s="75">
        <v>107.5</v>
      </c>
      <c r="D47" s="96"/>
      <c r="E47" s="103">
        <v>109.3</v>
      </c>
      <c r="F47" s="103">
        <v>106.1</v>
      </c>
      <c r="G47" s="102">
        <v>101.5</v>
      </c>
      <c r="H47" s="102">
        <f>G47</f>
        <v>101.5</v>
      </c>
      <c r="I47" s="102">
        <f>H47</f>
        <v>101.5</v>
      </c>
      <c r="J47" s="105">
        <f>F47*G47*H47*I47/1000000</f>
        <v>110.94647558749999</v>
      </c>
      <c r="K47" s="26"/>
    </row>
    <row r="48" spans="1:11" ht="18" customHeight="1">
      <c r="A48" s="86" t="s">
        <v>21</v>
      </c>
      <c r="B48" s="100" t="s">
        <v>24</v>
      </c>
      <c r="C48" s="75"/>
      <c r="D48" s="96">
        <v>106.3</v>
      </c>
      <c r="E48" s="103">
        <v>100.2</v>
      </c>
      <c r="F48" s="103">
        <v>105</v>
      </c>
      <c r="G48" s="104">
        <v>105.2</v>
      </c>
      <c r="H48" s="104">
        <v>104.2</v>
      </c>
      <c r="I48" s="104">
        <v>104.1</v>
      </c>
      <c r="J48" s="40"/>
      <c r="K48" s="26"/>
    </row>
    <row r="49" spans="1:11" ht="11.25" customHeight="1">
      <c r="A49" s="15"/>
      <c r="B49" s="10"/>
      <c r="C49" s="9"/>
      <c r="D49" s="52"/>
      <c r="E49" s="55"/>
      <c r="F49" s="55"/>
      <c r="J49" s="39"/>
      <c r="K49" s="26"/>
    </row>
    <row r="50" spans="1:11" ht="13.5" customHeight="1">
      <c r="A50" s="13"/>
      <c r="B50" s="10"/>
      <c r="C50" s="10"/>
      <c r="D50" s="61"/>
      <c r="E50" s="55"/>
      <c r="F50" s="55"/>
      <c r="J50" s="39"/>
      <c r="K50" s="26"/>
    </row>
    <row r="51" spans="1:11" ht="47.25" customHeight="1">
      <c r="A51" s="13" t="s">
        <v>27</v>
      </c>
      <c r="J51" s="39"/>
      <c r="K51" s="26"/>
    </row>
    <row r="52" spans="1:11" ht="28.5" customHeight="1">
      <c r="A52" s="110"/>
      <c r="B52" s="87" t="s">
        <v>13</v>
      </c>
      <c r="C52" s="75"/>
      <c r="D52" s="96">
        <v>20582.8</v>
      </c>
      <c r="E52" s="97">
        <v>22433.3</v>
      </c>
      <c r="F52" s="97">
        <v>25514.8</v>
      </c>
      <c r="G52" s="98">
        <f>F52*1.047</f>
        <v>26713.9956</v>
      </c>
      <c r="H52" s="98">
        <f>G52*1.048</f>
        <v>27996.2673888</v>
      </c>
      <c r="I52" s="98">
        <f>H52*1.049</f>
        <v>29368.084490851197</v>
      </c>
      <c r="K52" s="26" t="s">
        <v>36</v>
      </c>
    </row>
    <row r="53" spans="1:11" ht="21" customHeight="1">
      <c r="A53" s="107" t="s">
        <v>29</v>
      </c>
      <c r="B53" s="100" t="s">
        <v>24</v>
      </c>
      <c r="C53" s="75"/>
      <c r="D53" s="96"/>
      <c r="E53" s="108">
        <v>109</v>
      </c>
      <c r="F53" s="108">
        <v>113.7</v>
      </c>
      <c r="G53" s="104">
        <v>104.69</v>
      </c>
      <c r="H53" s="104">
        <v>104.8</v>
      </c>
      <c r="I53" s="104">
        <v>104.9</v>
      </c>
      <c r="J53" s="79">
        <f>I52/E52*100</f>
        <v>130.91290399027872</v>
      </c>
      <c r="K53" s="26"/>
    </row>
    <row r="54" spans="1:11" ht="14.25" customHeight="1">
      <c r="A54" s="8"/>
      <c r="B54" s="19"/>
      <c r="C54" s="22"/>
      <c r="D54" s="66"/>
      <c r="E54" s="67"/>
      <c r="F54" s="67"/>
      <c r="J54" s="42"/>
      <c r="K54" s="26"/>
    </row>
    <row r="55" spans="1:11" ht="12" customHeight="1">
      <c r="A55" s="15"/>
      <c r="B55" s="10"/>
      <c r="C55" s="9"/>
      <c r="D55" s="52"/>
      <c r="E55" s="55"/>
      <c r="F55" s="55"/>
      <c r="J55" s="39"/>
      <c r="K55" s="26"/>
    </row>
    <row r="56" spans="1:11" ht="33.75" customHeight="1">
      <c r="A56" s="111" t="s">
        <v>25</v>
      </c>
      <c r="B56" s="87" t="s">
        <v>7</v>
      </c>
      <c r="C56" s="112"/>
      <c r="D56" s="96">
        <v>1.43</v>
      </c>
      <c r="E56" s="97">
        <v>1.39</v>
      </c>
      <c r="F56" s="97">
        <v>1.35</v>
      </c>
      <c r="G56" s="98">
        <v>1.33</v>
      </c>
      <c r="H56" s="98">
        <v>1.31</v>
      </c>
      <c r="I56" s="98">
        <v>1.3</v>
      </c>
      <c r="J56" s="79">
        <f>I56/E56*100</f>
        <v>93.52517985611512</v>
      </c>
      <c r="K56" s="26"/>
    </row>
    <row r="57" spans="1:11" ht="11.25" customHeight="1">
      <c r="A57" s="20"/>
      <c r="B57" s="18"/>
      <c r="C57" s="21"/>
      <c r="D57" s="68"/>
      <c r="E57" s="55"/>
      <c r="F57" s="55"/>
      <c r="J57" s="39"/>
      <c r="K57" s="26"/>
    </row>
    <row r="58" spans="1:11" ht="12.75" customHeight="1">
      <c r="A58" s="125" t="s">
        <v>40</v>
      </c>
      <c r="B58" s="125"/>
      <c r="C58" s="125"/>
      <c r="D58" s="125"/>
      <c r="E58" s="125"/>
      <c r="F58" s="125"/>
      <c r="G58" s="125"/>
      <c r="H58" s="125"/>
      <c r="I58" s="125"/>
      <c r="J58" s="125"/>
      <c r="K58" s="26"/>
    </row>
    <row r="59" spans="1:11" ht="12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26"/>
    </row>
    <row r="60" spans="1:10" ht="13.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</row>
    <row r="61" ht="13.5" customHeight="1"/>
    <row r="62" ht="14.25" customHeight="1"/>
    <row r="63" spans="1:4" ht="14.25" customHeight="1">
      <c r="A63" s="32"/>
      <c r="B63" s="33"/>
      <c r="C63" s="30"/>
      <c r="D63" s="30"/>
    </row>
    <row r="64" spans="1:4" ht="12.75">
      <c r="A64" s="32"/>
      <c r="B64" s="33"/>
      <c r="C64" s="30"/>
      <c r="D64" s="30"/>
    </row>
    <row r="69" spans="5:10" ht="15.75" customHeight="1">
      <c r="E69" s="51"/>
      <c r="F69" s="51"/>
      <c r="G69" s="11"/>
      <c r="H69" s="11"/>
      <c r="I69" s="11"/>
      <c r="J69" s="24"/>
    </row>
    <row r="70" spans="5:10" ht="15.75" customHeight="1">
      <c r="E70" s="51"/>
      <c r="F70" s="51"/>
      <c r="G70" s="11"/>
      <c r="H70" s="11"/>
      <c r="I70" s="11"/>
      <c r="J70" s="24"/>
    </row>
    <row r="71" spans="5:10" ht="15">
      <c r="E71" s="51"/>
      <c r="F71" s="51"/>
      <c r="G71" s="11"/>
      <c r="H71" s="11"/>
      <c r="I71" s="11"/>
      <c r="J71" s="24"/>
    </row>
    <row r="72" spans="5:10" ht="15">
      <c r="E72" s="51"/>
      <c r="F72" s="51"/>
      <c r="G72" s="11"/>
      <c r="H72" s="11"/>
      <c r="I72" s="11"/>
      <c r="J72" s="24"/>
    </row>
    <row r="73" spans="5:10" ht="15">
      <c r="E73" s="51"/>
      <c r="F73" s="51"/>
      <c r="G73" s="11"/>
      <c r="H73" s="11"/>
      <c r="I73" s="11"/>
      <c r="J73" s="24"/>
    </row>
    <row r="74" spans="5:10" ht="15">
      <c r="E74" s="51"/>
      <c r="F74" s="51"/>
      <c r="G74" s="11"/>
      <c r="H74" s="11"/>
      <c r="I74" s="11"/>
      <c r="J74" s="24"/>
    </row>
    <row r="75" spans="5:10" ht="15">
      <c r="E75" s="51"/>
      <c r="F75" s="51"/>
      <c r="G75" s="11"/>
      <c r="H75" s="11"/>
      <c r="I75" s="11"/>
      <c r="J75" s="24"/>
    </row>
    <row r="76" spans="5:10" ht="15">
      <c r="E76" s="51"/>
      <c r="F76" s="51"/>
      <c r="G76" s="11"/>
      <c r="H76" s="11"/>
      <c r="I76" s="11"/>
      <c r="J76" s="24"/>
    </row>
    <row r="77" spans="5:10" ht="15">
      <c r="E77" s="51"/>
      <c r="F77" s="51"/>
      <c r="G77" s="11"/>
      <c r="H77" s="11"/>
      <c r="I77" s="11"/>
      <c r="J77" s="24"/>
    </row>
    <row r="78" spans="5:10" ht="15">
      <c r="E78" s="51"/>
      <c r="F78" s="51"/>
      <c r="G78" s="11"/>
      <c r="H78" s="11"/>
      <c r="I78" s="11"/>
      <c r="J78" s="24"/>
    </row>
    <row r="79" spans="5:10" ht="15">
      <c r="E79" s="51"/>
      <c r="F79" s="51"/>
      <c r="G79" s="11"/>
      <c r="H79" s="11"/>
      <c r="I79" s="11"/>
      <c r="J79" s="24"/>
    </row>
    <row r="80" spans="5:10" ht="15">
      <c r="E80" s="51"/>
      <c r="F80" s="51"/>
      <c r="G80" s="11"/>
      <c r="H80" s="11"/>
      <c r="I80" s="11"/>
      <c r="J80" s="24"/>
    </row>
    <row r="81" spans="5:10" ht="15">
      <c r="E81" s="51"/>
      <c r="F81" s="51"/>
      <c r="G81" s="11"/>
      <c r="H81" s="11"/>
      <c r="I81" s="11"/>
      <c r="J81" s="24"/>
    </row>
    <row r="82" spans="5:10" ht="15">
      <c r="E82" s="51"/>
      <c r="F82" s="51"/>
      <c r="G82" s="11"/>
      <c r="H82" s="11"/>
      <c r="I82" s="11"/>
      <c r="J82" s="24"/>
    </row>
    <row r="83" spans="5:10" ht="15">
      <c r="E83" s="51"/>
      <c r="F83" s="51"/>
      <c r="G83" s="11"/>
      <c r="H83" s="11"/>
      <c r="I83" s="11"/>
      <c r="J83" s="24"/>
    </row>
    <row r="84" spans="5:10" ht="15">
      <c r="E84" s="51"/>
      <c r="F84" s="51"/>
      <c r="G84" s="11"/>
      <c r="H84" s="11"/>
      <c r="I84" s="11"/>
      <c r="J84" s="24"/>
    </row>
    <row r="85" spans="5:10" ht="15">
      <c r="E85" s="51"/>
      <c r="F85" s="51"/>
      <c r="G85" s="11"/>
      <c r="H85" s="11"/>
      <c r="I85" s="11"/>
      <c r="J85" s="24"/>
    </row>
    <row r="86" spans="5:10" ht="15">
      <c r="E86" s="51"/>
      <c r="F86" s="51"/>
      <c r="G86" s="11"/>
      <c r="H86" s="11"/>
      <c r="I86" s="11"/>
      <c r="J86" s="24"/>
    </row>
    <row r="87" spans="5:10" ht="15">
      <c r="E87" s="51"/>
      <c r="F87" s="51"/>
      <c r="G87" s="11"/>
      <c r="H87" s="11"/>
      <c r="I87" s="11"/>
      <c r="J87" s="24"/>
    </row>
    <row r="88" spans="5:10" ht="15">
      <c r="E88" s="51"/>
      <c r="F88" s="51"/>
      <c r="G88" s="11"/>
      <c r="H88" s="11"/>
      <c r="I88" s="11"/>
      <c r="J88" s="24"/>
    </row>
    <row r="89" spans="5:10" ht="15">
      <c r="E89" s="51"/>
      <c r="F89" s="51"/>
      <c r="G89" s="11"/>
      <c r="H89" s="11"/>
      <c r="I89" s="11"/>
      <c r="J89" s="24"/>
    </row>
    <row r="90" spans="5:10" ht="15">
      <c r="E90" s="51"/>
      <c r="F90" s="51"/>
      <c r="G90" s="11"/>
      <c r="H90" s="11"/>
      <c r="I90" s="11"/>
      <c r="J90" s="24"/>
    </row>
    <row r="91" spans="5:10" ht="15">
      <c r="E91" s="51"/>
      <c r="F91" s="51"/>
      <c r="G91" s="11"/>
      <c r="H91" s="11"/>
      <c r="I91" s="11"/>
      <c r="J91" s="24"/>
    </row>
    <row r="92" spans="5:10" ht="15">
      <c r="E92" s="51"/>
      <c r="F92" s="51"/>
      <c r="G92" s="11"/>
      <c r="H92" s="11"/>
      <c r="I92" s="11"/>
      <c r="J92" s="24"/>
    </row>
    <row r="93" spans="5:10" ht="15">
      <c r="E93" s="51"/>
      <c r="F93" s="51"/>
      <c r="G93" s="11"/>
      <c r="H93" s="11"/>
      <c r="I93" s="11"/>
      <c r="J93" s="24"/>
    </row>
    <row r="94" spans="5:10" ht="15">
      <c r="E94" s="51"/>
      <c r="F94" s="51"/>
      <c r="G94" s="11"/>
      <c r="H94" s="11"/>
      <c r="I94" s="11"/>
      <c r="J94" s="24"/>
    </row>
    <row r="95" spans="5:10" ht="15">
      <c r="E95" s="51"/>
      <c r="F95" s="51"/>
      <c r="G95" s="11"/>
      <c r="H95" s="11"/>
      <c r="I95" s="11"/>
      <c r="J95" s="24"/>
    </row>
    <row r="96" spans="5:10" ht="15">
      <c r="E96" s="51"/>
      <c r="F96" s="51"/>
      <c r="G96" s="11"/>
      <c r="H96" s="11"/>
      <c r="I96" s="11"/>
      <c r="J96" s="24"/>
    </row>
    <row r="97" spans="5:10" ht="15">
      <c r="E97" s="51"/>
      <c r="F97" s="51"/>
      <c r="G97" s="11"/>
      <c r="H97" s="11"/>
      <c r="I97" s="11"/>
      <c r="J97" s="24"/>
    </row>
    <row r="98" spans="5:10" ht="15">
      <c r="E98" s="51"/>
      <c r="F98" s="51"/>
      <c r="G98" s="11"/>
      <c r="H98" s="11"/>
      <c r="I98" s="11"/>
      <c r="J98" s="24"/>
    </row>
    <row r="99" spans="5:10" ht="15">
      <c r="E99" s="51"/>
      <c r="F99" s="51"/>
      <c r="G99" s="11"/>
      <c r="H99" s="11"/>
      <c r="I99" s="11"/>
      <c r="J99" s="24"/>
    </row>
    <row r="100" spans="5:10" ht="15">
      <c r="E100" s="51"/>
      <c r="F100" s="51"/>
      <c r="G100" s="11"/>
      <c r="H100" s="11"/>
      <c r="I100" s="11"/>
      <c r="J100" s="24"/>
    </row>
    <row r="101" spans="5:10" ht="15">
      <c r="E101" s="51"/>
      <c r="F101" s="51"/>
      <c r="G101" s="11"/>
      <c r="H101" s="11"/>
      <c r="I101" s="11"/>
      <c r="J101" s="24"/>
    </row>
    <row r="102" spans="5:10" ht="15">
      <c r="E102" s="51"/>
      <c r="F102" s="51"/>
      <c r="G102" s="11"/>
      <c r="H102" s="11"/>
      <c r="I102" s="11"/>
      <c r="J102" s="24"/>
    </row>
    <row r="103" spans="5:10" ht="15">
      <c r="E103" s="51"/>
      <c r="F103" s="51"/>
      <c r="G103" s="11"/>
      <c r="H103" s="11"/>
      <c r="I103" s="11"/>
      <c r="J103" s="24"/>
    </row>
    <row r="104" spans="5:10" ht="15">
      <c r="E104" s="51"/>
      <c r="F104" s="51"/>
      <c r="G104" s="11"/>
      <c r="H104" s="11"/>
      <c r="I104" s="11"/>
      <c r="J104" s="24"/>
    </row>
    <row r="105" spans="5:10" ht="15">
      <c r="E105" s="51"/>
      <c r="F105" s="51"/>
      <c r="G105" s="11"/>
      <c r="H105" s="11"/>
      <c r="I105" s="11"/>
      <c r="J105" s="24"/>
    </row>
  </sheetData>
  <sheetProtection/>
  <mergeCells count="6">
    <mergeCell ref="H2:J2"/>
    <mergeCell ref="G7:I7"/>
    <mergeCell ref="A13:J13"/>
    <mergeCell ref="A6:A7"/>
    <mergeCell ref="A4:J4"/>
    <mergeCell ref="A58:J60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Минэкономики РД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Сводное управление</dc:creator>
  <cp:keywords/>
  <dc:description/>
  <cp:lastModifiedBy>Kudaev</cp:lastModifiedBy>
  <cp:lastPrinted>2017-10-24T08:26:17Z</cp:lastPrinted>
  <dcterms:created xsi:type="dcterms:W3CDTF">2003-05-27T10:41:00Z</dcterms:created>
  <dcterms:modified xsi:type="dcterms:W3CDTF">2018-11-20T15:46:32Z</dcterms:modified>
  <cp:category/>
  <cp:version/>
  <cp:contentType/>
  <cp:contentStatus/>
</cp:coreProperties>
</file>